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d8cfab7dd601c9c/TCD Accounts/"/>
    </mc:Choice>
  </mc:AlternateContent>
  <bookViews>
    <workbookView xWindow="480" yWindow="240" windowWidth="10545" windowHeight="10245" activeTab="1"/>
  </bookViews>
  <sheets>
    <sheet name="Transactions" sheetId="1" r:id="rId1"/>
    <sheet name="Running Summary" sheetId="2" r:id="rId2"/>
  </sheets>
  <definedNames>
    <definedName name="_xlnm._FilterDatabase" localSheetId="0" hidden="1">Transactions!$A$1:$I$2890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 l="1"/>
  <c r="D14" i="2" s="1"/>
  <c r="B16" i="2" l="1"/>
  <c r="D16" i="2" s="1"/>
  <c r="B51" i="2" l="1"/>
  <c r="B49" i="2" l="1"/>
  <c r="B50" i="2"/>
  <c r="F4" i="2" l="1"/>
  <c r="E4" i="2"/>
  <c r="D4" i="2"/>
  <c r="C4" i="2"/>
  <c r="A4" i="2"/>
  <c r="B48" i="2" l="1"/>
  <c r="B20" i="2"/>
  <c r="D20" i="2" s="1"/>
  <c r="B21" i="2"/>
  <c r="D21" i="2" s="1"/>
  <c r="B25" i="2"/>
  <c r="D25" i="2" s="1"/>
  <c r="B22" i="2"/>
  <c r="D22" i="2" s="1"/>
  <c r="B26" i="2"/>
  <c r="D26" i="2" s="1"/>
  <c r="B44" i="2"/>
  <c r="D44" i="2" s="1"/>
  <c r="B24" i="2"/>
  <c r="D24" i="2" s="1"/>
  <c r="B18" i="2"/>
  <c r="D18" i="2" s="1"/>
  <c r="B28" i="2"/>
  <c r="D28" i="2" s="1"/>
  <c r="B29" i="2"/>
  <c r="D29" i="2" s="1"/>
  <c r="B19" i="2"/>
  <c r="D19" i="2" s="1"/>
  <c r="B30" i="2"/>
  <c r="D30" i="2" s="1"/>
  <c r="B31" i="2"/>
  <c r="D31" i="2" s="1"/>
  <c r="B32" i="2"/>
  <c r="D32" i="2" s="1"/>
  <c r="B27" i="2"/>
  <c r="D27" i="2" s="1"/>
  <c r="B33" i="2"/>
  <c r="D33" i="2" s="1"/>
  <c r="B35" i="2"/>
  <c r="D35" i="2" s="1"/>
  <c r="B38" i="2"/>
  <c r="D38" i="2" s="1"/>
  <c r="B39" i="2"/>
  <c r="D39" i="2" s="1"/>
  <c r="B40" i="2"/>
  <c r="D40" i="2" s="1"/>
  <c r="B43" i="2"/>
  <c r="D43" i="2" s="1"/>
  <c r="B42" i="2"/>
  <c r="D42" i="2" s="1"/>
  <c r="B23" i="2"/>
  <c r="D23" i="2" s="1"/>
  <c r="B45" i="2"/>
  <c r="B47" i="2"/>
  <c r="B17" i="2"/>
  <c r="B13" i="2"/>
  <c r="B34" i="2"/>
  <c r="B36" i="2"/>
  <c r="B41" i="2"/>
  <c r="B37" i="2"/>
  <c r="B46" i="2"/>
  <c r="B15" i="2"/>
  <c r="E5" i="2"/>
  <c r="D5" i="2"/>
  <c r="C5" i="2"/>
  <c r="A5" i="2"/>
  <c r="D15" i="2" l="1"/>
  <c r="B56" i="2"/>
  <c r="E56" i="2"/>
  <c r="B54" i="2"/>
  <c r="F5" i="2"/>
  <c r="C7" i="2" s="1"/>
  <c r="C9" i="2" l="1"/>
  <c r="B57" i="2"/>
  <c r="E57" i="2" s="1"/>
</calcChain>
</file>

<file path=xl/sharedStrings.xml><?xml version="1.0" encoding="utf-8"?>
<sst xmlns="http://schemas.openxmlformats.org/spreadsheetml/2006/main" count="63" uniqueCount="63">
  <si>
    <t>Date</t>
  </si>
  <si>
    <t>Description</t>
  </si>
  <si>
    <t>Equipment</t>
  </si>
  <si>
    <t>Consumables</t>
  </si>
  <si>
    <t>Total Outgoings</t>
  </si>
  <si>
    <t>Outgoings</t>
  </si>
  <si>
    <t>Net Income/Wage 2013/14</t>
  </si>
  <si>
    <t>Net (2014/15)</t>
  </si>
  <si>
    <t>Country</t>
  </si>
  <si>
    <t>USA</t>
  </si>
  <si>
    <t>Aus</t>
  </si>
  <si>
    <t>Can</t>
  </si>
  <si>
    <t>NZ</t>
  </si>
  <si>
    <t>Saudi</t>
  </si>
  <si>
    <t>Norway</t>
  </si>
  <si>
    <t>UK</t>
  </si>
  <si>
    <t>Germany</t>
  </si>
  <si>
    <t>Ireland</t>
  </si>
  <si>
    <t>Denmark</t>
  </si>
  <si>
    <t>Mexico</t>
  </si>
  <si>
    <t>Spain</t>
  </si>
  <si>
    <t>Netherlands</t>
  </si>
  <si>
    <t>Sweden</t>
  </si>
  <si>
    <t>Poland</t>
  </si>
  <si>
    <t>Switzerland</t>
  </si>
  <si>
    <t>Hungary</t>
  </si>
  <si>
    <t>Belgium</t>
  </si>
  <si>
    <t>Bulgaria</t>
  </si>
  <si>
    <t>Czech Republic</t>
  </si>
  <si>
    <t>Estonia</t>
  </si>
  <si>
    <t>Greece</t>
  </si>
  <si>
    <t>France</t>
  </si>
  <si>
    <t>Croatia</t>
  </si>
  <si>
    <t>Italy</t>
  </si>
  <si>
    <t>Cyprus</t>
  </si>
  <si>
    <t>Latvia</t>
  </si>
  <si>
    <t>Lithuania</t>
  </si>
  <si>
    <t>Luxembourg</t>
  </si>
  <si>
    <t>Malta</t>
  </si>
  <si>
    <t>Austria</t>
  </si>
  <si>
    <t>Portugal</t>
  </si>
  <si>
    <t>Romania</t>
  </si>
  <si>
    <t>Slovenia</t>
  </si>
  <si>
    <t>Slovakia</t>
  </si>
  <si>
    <t>Finland</t>
  </si>
  <si>
    <t>Unknown</t>
  </si>
  <si>
    <t>Web/Software Costs</t>
  </si>
  <si>
    <t xml:space="preserve">Individual Countries </t>
  </si>
  <si>
    <t>Income</t>
  </si>
  <si>
    <t>Israel</t>
  </si>
  <si>
    <t>Fees/Ads and Refunds</t>
  </si>
  <si>
    <t>South Africa</t>
  </si>
  <si>
    <t>VAT RATE</t>
  </si>
  <si>
    <t>VAT owing to EU</t>
  </si>
  <si>
    <t>Total VAT owing EU</t>
  </si>
  <si>
    <t>VAT to Reclaim</t>
  </si>
  <si>
    <t xml:space="preserve">Sum intra-EU </t>
  </si>
  <si>
    <t>Percentage intra-EU sales of total</t>
  </si>
  <si>
    <t>Money In</t>
  </si>
  <si>
    <t>Vat Paid (To be manually added from receipt)</t>
  </si>
  <si>
    <t>Vat Rates in C may be edited (update formula in D accordingly).</t>
  </si>
  <si>
    <r>
      <t>Eg:  B14 - (B14/</t>
    </r>
    <r>
      <rPr>
        <b/>
        <sz val="11"/>
        <color theme="1"/>
        <rFont val="Calibri"/>
        <family val="2"/>
        <scheme val="minor"/>
      </rPr>
      <t>(100 + rate</t>
    </r>
    <r>
      <rPr>
        <sz val="11"/>
        <color theme="1"/>
        <rFont val="Calibri"/>
        <family val="2"/>
        <scheme val="minor"/>
      </rPr>
      <t>)*100)</t>
    </r>
  </si>
  <si>
    <t>The #DIV/0! errors will clear when transactions are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</si>
</sst>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d/m/yy;@"/>
    <numFmt numFmtId="166" formatCode="_-[$£-809]* #,##0.00_-;\-[$£-809]* #,##0.00_-;_-[$£-809]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theme="0" tint="-0.34998626667073579"/>
      <name val="Palatino Linotype"/>
      <family val="1"/>
    </font>
    <font>
      <sz val="11"/>
      <color theme="0" tint="-0.34998626667073579"/>
      <name val="Palatino Linotype"/>
      <family val="1"/>
    </font>
    <font>
      <b/>
      <sz val="11"/>
      <color rgb="FF006100"/>
      <name val="Palatino Linotype"/>
      <family val="1"/>
    </font>
    <font>
      <b/>
      <sz val="11"/>
      <color rgb="FF9C0006"/>
      <name val="Palatino Linotype"/>
      <family val="1"/>
    </font>
    <font>
      <sz val="11"/>
      <color rgb="FF9C0006"/>
      <name val="Palatino Linotype"/>
      <family val="1"/>
    </font>
    <font>
      <sz val="11"/>
      <color rgb="FF006100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2">
    <xf numFmtId="0" fontId="0" fillId="0" borderId="0" xfId="0"/>
    <xf numFmtId="164" fontId="4" fillId="0" borderId="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4" applyFont="1" applyAlignment="1">
      <alignment horizont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44" fontId="0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4" xfId="1" applyNumberFormat="1" applyFont="1" applyBorder="1" applyAlignment="1">
      <alignment horizontal="center"/>
    </xf>
    <xf numFmtId="164" fontId="7" fillId="2" borderId="6" xfId="1" applyNumberFormat="1" applyFont="1" applyBorder="1" applyAlignment="1">
      <alignment horizontal="center"/>
    </xf>
    <xf numFmtId="164" fontId="8" fillId="3" borderId="4" xfId="2" applyNumberFormat="1" applyFont="1" applyBorder="1" applyAlignment="1">
      <alignment horizontal="center"/>
    </xf>
    <xf numFmtId="164" fontId="8" fillId="3" borderId="5" xfId="2" applyNumberFormat="1" applyFont="1" applyBorder="1" applyAlignment="1">
      <alignment horizontal="center"/>
    </xf>
    <xf numFmtId="164" fontId="8" fillId="3" borderId="6" xfId="2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9" fillId="3" borderId="4" xfId="2" applyNumberFormat="1" applyFont="1" applyBorder="1" applyAlignment="1">
      <alignment horizontal="center"/>
    </xf>
    <xf numFmtId="164" fontId="9" fillId="3" borderId="5" xfId="2" applyNumberFormat="1" applyFont="1" applyBorder="1" applyAlignment="1">
      <alignment horizontal="center"/>
    </xf>
    <xf numFmtId="164" fontId="9" fillId="3" borderId="6" xfId="2" applyNumberFormat="1" applyFont="1" applyBorder="1" applyAlignment="1">
      <alignment horizontal="center"/>
    </xf>
    <xf numFmtId="164" fontId="10" fillId="2" borderId="4" xfId="1" applyNumberFormat="1" applyFont="1" applyBorder="1" applyAlignment="1">
      <alignment horizontal="center"/>
    </xf>
    <xf numFmtId="164" fontId="10" fillId="2" borderId="5" xfId="1" applyNumberFormat="1" applyFont="1" applyBorder="1" applyAlignment="1">
      <alignment horizontal="center"/>
    </xf>
    <xf numFmtId="164" fontId="10" fillId="2" borderId="6" xfId="1" applyNumberFormat="1" applyFont="1" applyBorder="1" applyAlignment="1">
      <alignment horizontal="center"/>
    </xf>
  </cellXfs>
  <cellStyles count="5">
    <cellStyle name="Bad" xfId="2" builtinId="27"/>
    <cellStyle name="Currency" xfId="3" builtinId="4"/>
    <cellStyle name="Good" xfId="1" builtinId="26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90"/>
  <sheetViews>
    <sheetView zoomScale="80" zoomScaleNormal="80" zoomScalePageLayoutView="85" workbookViewId="0">
      <pane ySplit="1" topLeftCell="A2" activePane="bottomLeft" state="frozen"/>
      <selection pane="bottomLeft" activeCell="I5" sqref="I5"/>
    </sheetView>
  </sheetViews>
  <sheetFormatPr defaultColWidth="8.85546875" defaultRowHeight="16.5" x14ac:dyDescent="0.3"/>
  <cols>
    <col min="1" max="1" width="9.28515625" style="6" bestFit="1" customWidth="1"/>
    <col min="2" max="2" width="37.140625" style="4" bestFit="1" customWidth="1"/>
    <col min="3" max="3" width="16.7109375" style="4" bestFit="1" customWidth="1"/>
    <col min="4" max="4" width="21.42578125" style="5" bestFit="1" customWidth="1"/>
    <col min="5" max="5" width="25.5703125" style="5" bestFit="1" customWidth="1"/>
    <col min="6" max="6" width="14.7109375" style="5" bestFit="1" customWidth="1"/>
    <col min="7" max="7" width="21.42578125" style="5" bestFit="1" customWidth="1"/>
    <col min="8" max="8" width="12" style="12" bestFit="1" customWidth="1"/>
    <col min="9" max="9" width="47.7109375" style="1" bestFit="1" customWidth="1"/>
    <col min="10" max="10" width="31.42578125" style="1" bestFit="1" customWidth="1"/>
    <col min="11" max="11" width="20.42578125" style="1" customWidth="1"/>
    <col min="12" max="12" width="26.140625" style="1" bestFit="1" customWidth="1"/>
    <col min="13" max="13" width="15.42578125" style="1" bestFit="1" customWidth="1"/>
    <col min="14" max="14" width="12.42578125" style="1" bestFit="1" customWidth="1"/>
    <col min="15" max="15" width="13.140625" style="1" bestFit="1" customWidth="1"/>
    <col min="16" max="16" width="13.42578125" style="1" bestFit="1" customWidth="1"/>
    <col min="17" max="17" width="20.28515625" style="1" bestFit="1" customWidth="1"/>
    <col min="18" max="18" width="9.28515625" style="1" bestFit="1" customWidth="1"/>
    <col min="19" max="16384" width="8.85546875" style="1"/>
  </cols>
  <sheetData>
    <row r="1" spans="1:9" ht="17.25" x14ac:dyDescent="0.35">
      <c r="A1" s="14" t="s">
        <v>0</v>
      </c>
      <c r="B1" s="15" t="s">
        <v>1</v>
      </c>
      <c r="C1" s="15" t="s">
        <v>8</v>
      </c>
      <c r="D1" s="16" t="s">
        <v>58</v>
      </c>
      <c r="E1" s="16" t="s">
        <v>50</v>
      </c>
      <c r="F1" s="16" t="s">
        <v>3</v>
      </c>
      <c r="G1" s="16" t="s">
        <v>46</v>
      </c>
      <c r="H1" s="16" t="s">
        <v>2</v>
      </c>
      <c r="I1" s="9" t="s">
        <v>59</v>
      </c>
    </row>
    <row r="2" spans="1:9" x14ac:dyDescent="0.3">
      <c r="A2" s="3"/>
    </row>
    <row r="3" spans="1:9" x14ac:dyDescent="0.3">
      <c r="A3" s="3"/>
    </row>
    <row r="4" spans="1:9" x14ac:dyDescent="0.3">
      <c r="A4" s="3"/>
    </row>
    <row r="5" spans="1:9" x14ac:dyDescent="0.3">
      <c r="A5" s="3"/>
    </row>
    <row r="6" spans="1:9" x14ac:dyDescent="0.3">
      <c r="A6" s="3"/>
    </row>
    <row r="7" spans="1:9" x14ac:dyDescent="0.3">
      <c r="A7" s="3"/>
    </row>
    <row r="8" spans="1:9" x14ac:dyDescent="0.3">
      <c r="A8" s="3"/>
    </row>
    <row r="9" spans="1:9" x14ac:dyDescent="0.3">
      <c r="A9" s="3"/>
    </row>
    <row r="10" spans="1:9" x14ac:dyDescent="0.3">
      <c r="A10" s="3"/>
    </row>
    <row r="11" spans="1:9" x14ac:dyDescent="0.3">
      <c r="A11" s="3"/>
    </row>
    <row r="12" spans="1:9" x14ac:dyDescent="0.3">
      <c r="A12" s="3"/>
    </row>
    <row r="13" spans="1:9" x14ac:dyDescent="0.3">
      <c r="A13" s="3"/>
    </row>
    <row r="14" spans="1:9" x14ac:dyDescent="0.3">
      <c r="A14" s="3"/>
    </row>
    <row r="15" spans="1:9" x14ac:dyDescent="0.3">
      <c r="A15" s="3"/>
    </row>
    <row r="16" spans="1:9" x14ac:dyDescent="0.3">
      <c r="A16" s="3"/>
    </row>
    <row r="17" spans="1:9" x14ac:dyDescent="0.3">
      <c r="A17" s="3"/>
    </row>
    <row r="18" spans="1:9" x14ac:dyDescent="0.3">
      <c r="A18" s="3"/>
    </row>
    <row r="19" spans="1:9" x14ac:dyDescent="0.3">
      <c r="A19" s="3"/>
    </row>
    <row r="20" spans="1:9" x14ac:dyDescent="0.3">
      <c r="A20" s="3"/>
    </row>
    <row r="21" spans="1:9" x14ac:dyDescent="0.3">
      <c r="A21" s="3"/>
    </row>
    <row r="22" spans="1:9" x14ac:dyDescent="0.3">
      <c r="A22" s="3"/>
    </row>
    <row r="23" spans="1:9" x14ac:dyDescent="0.3">
      <c r="A23" s="3"/>
    </row>
    <row r="24" spans="1:9" x14ac:dyDescent="0.3">
      <c r="A24" s="3"/>
    </row>
    <row r="25" spans="1:9" x14ac:dyDescent="0.3">
      <c r="A25" s="3"/>
    </row>
    <row r="26" spans="1:9" x14ac:dyDescent="0.3">
      <c r="A26" s="3"/>
    </row>
    <row r="27" spans="1:9" x14ac:dyDescent="0.3">
      <c r="A27" s="3"/>
    </row>
    <row r="28" spans="1:9" x14ac:dyDescent="0.3">
      <c r="A28" s="3"/>
    </row>
    <row r="29" spans="1:9" ht="17.25" x14ac:dyDescent="0.35">
      <c r="A29" s="3"/>
      <c r="I29" s="9"/>
    </row>
    <row r="30" spans="1:9" x14ac:dyDescent="0.3">
      <c r="A30" s="3"/>
    </row>
    <row r="31" spans="1:9" x14ac:dyDescent="0.3">
      <c r="A31" s="3"/>
    </row>
    <row r="32" spans="1:9" x14ac:dyDescent="0.3">
      <c r="A32" s="3"/>
    </row>
    <row r="33" spans="1:10" x14ac:dyDescent="0.3">
      <c r="A33" s="3"/>
    </row>
    <row r="34" spans="1:10" x14ac:dyDescent="0.3">
      <c r="A34" s="3"/>
    </row>
    <row r="35" spans="1:10" x14ac:dyDescent="0.3">
      <c r="A35" s="3"/>
    </row>
    <row r="36" spans="1:10" x14ac:dyDescent="0.3">
      <c r="A36" s="3"/>
    </row>
    <row r="37" spans="1:10" x14ac:dyDescent="0.3">
      <c r="A37" s="3"/>
    </row>
    <row r="38" spans="1:10" x14ac:dyDescent="0.3">
      <c r="A38" s="3"/>
    </row>
    <row r="39" spans="1:10" x14ac:dyDescent="0.3">
      <c r="A39" s="3"/>
    </row>
    <row r="40" spans="1:10" x14ac:dyDescent="0.3">
      <c r="A40" s="3"/>
    </row>
    <row r="41" spans="1:10" x14ac:dyDescent="0.3">
      <c r="A41" s="3"/>
    </row>
    <row r="42" spans="1:10" ht="17.25" x14ac:dyDescent="0.35">
      <c r="A42" s="3"/>
      <c r="J42" s="9"/>
    </row>
    <row r="43" spans="1:10" x14ac:dyDescent="0.3">
      <c r="A43" s="3"/>
    </row>
    <row r="44" spans="1:10" x14ac:dyDescent="0.3">
      <c r="A44" s="3"/>
    </row>
    <row r="45" spans="1:10" x14ac:dyDescent="0.3">
      <c r="A45" s="3"/>
    </row>
    <row r="46" spans="1:10" x14ac:dyDescent="0.3">
      <c r="A46" s="3"/>
    </row>
    <row r="48" spans="1:10" x14ac:dyDescent="0.3">
      <c r="A48" s="3"/>
    </row>
    <row r="49" spans="1:1" x14ac:dyDescent="0.3">
      <c r="A49" s="3"/>
    </row>
    <row r="50" spans="1:1" x14ac:dyDescent="0.3">
      <c r="A50" s="3"/>
    </row>
    <row r="51" spans="1:1" x14ac:dyDescent="0.3">
      <c r="A51" s="3"/>
    </row>
    <row r="79" spans="9:10" ht="17.25" x14ac:dyDescent="0.35">
      <c r="I79" s="9"/>
      <c r="J79" s="9"/>
    </row>
    <row r="140" spans="9:10" ht="17.25" x14ac:dyDescent="0.35">
      <c r="I140" s="9"/>
      <c r="J140" s="9"/>
    </row>
    <row r="230" spans="9:10" ht="17.25" x14ac:dyDescent="0.35">
      <c r="I230" s="9"/>
      <c r="J230" s="9"/>
    </row>
    <row r="310" spans="2:10" x14ac:dyDescent="0.3">
      <c r="B310" s="10"/>
      <c r="E310" s="21"/>
    </row>
    <row r="313" spans="2:10" ht="17.25" x14ac:dyDescent="0.35">
      <c r="J313" s="9"/>
    </row>
    <row r="315" spans="2:10" ht="17.25" x14ac:dyDescent="0.35">
      <c r="I315" s="9"/>
    </row>
    <row r="319" spans="2:10" x14ac:dyDescent="0.3">
      <c r="E319" s="17"/>
    </row>
    <row r="320" spans="2:10" x14ac:dyDescent="0.3">
      <c r="E320" s="17"/>
    </row>
    <row r="321" spans="2:5" x14ac:dyDescent="0.3">
      <c r="E321" s="17"/>
    </row>
    <row r="322" spans="2:5" x14ac:dyDescent="0.3">
      <c r="E322" s="17"/>
    </row>
    <row r="323" spans="2:5" x14ac:dyDescent="0.3">
      <c r="B323" s="10"/>
      <c r="E323" s="21"/>
    </row>
    <row r="324" spans="2:5" x14ac:dyDescent="0.3">
      <c r="E324" s="17"/>
    </row>
    <row r="325" spans="2:5" x14ac:dyDescent="0.3">
      <c r="E325" s="17"/>
    </row>
    <row r="326" spans="2:5" x14ac:dyDescent="0.3">
      <c r="B326" s="10"/>
      <c r="E326" s="21"/>
    </row>
    <row r="327" spans="2:5" x14ac:dyDescent="0.3">
      <c r="E327" s="17"/>
    </row>
    <row r="328" spans="2:5" x14ac:dyDescent="0.3">
      <c r="E328" s="17"/>
    </row>
    <row r="329" spans="2:5" x14ac:dyDescent="0.3">
      <c r="E329" s="17"/>
    </row>
    <row r="330" spans="2:5" x14ac:dyDescent="0.3">
      <c r="B330" s="10"/>
      <c r="E330" s="21"/>
    </row>
    <row r="331" spans="2:5" x14ac:dyDescent="0.3">
      <c r="E331" s="17"/>
    </row>
    <row r="332" spans="2:5" x14ac:dyDescent="0.3">
      <c r="E332" s="17"/>
    </row>
    <row r="333" spans="2:5" x14ac:dyDescent="0.3">
      <c r="E333" s="17"/>
    </row>
    <row r="434" spans="5:5" x14ac:dyDescent="0.3">
      <c r="E434" s="12"/>
    </row>
    <row r="497" spans="9:10" ht="17.25" x14ac:dyDescent="0.35">
      <c r="J497" s="9"/>
    </row>
    <row r="499" spans="9:10" ht="17.25" x14ac:dyDescent="0.35">
      <c r="I499" s="9"/>
    </row>
    <row r="610" spans="9:10" ht="17.25" x14ac:dyDescent="0.35">
      <c r="J610" s="9"/>
    </row>
    <row r="612" spans="9:10" ht="17.25" x14ac:dyDescent="0.35">
      <c r="I612" s="9"/>
    </row>
    <row r="613" spans="9:10" ht="17.25" x14ac:dyDescent="0.35">
      <c r="I613" s="9"/>
    </row>
    <row r="614" spans="9:10" ht="17.25" x14ac:dyDescent="0.35">
      <c r="I614" s="9"/>
    </row>
    <row r="615" spans="9:10" ht="17.25" x14ac:dyDescent="0.35">
      <c r="I615" s="9"/>
    </row>
    <row r="746" spans="9:9" ht="17.25" x14ac:dyDescent="0.35">
      <c r="I746" s="9"/>
    </row>
    <row r="782" spans="1:1" x14ac:dyDescent="0.3">
      <c r="A782" s="3"/>
    </row>
    <row r="886" spans="9:10" ht="17.25" x14ac:dyDescent="0.35">
      <c r="J886" s="9"/>
    </row>
    <row r="891" spans="9:10" ht="17.25" x14ac:dyDescent="0.35">
      <c r="I891" s="9"/>
    </row>
    <row r="994" spans="5:5" x14ac:dyDescent="0.3">
      <c r="E994" s="12"/>
    </row>
    <row r="1037" spans="10:10" ht="17.25" x14ac:dyDescent="0.35">
      <c r="J1037" s="9"/>
    </row>
    <row r="1042" spans="9:9" ht="17.25" x14ac:dyDescent="0.35">
      <c r="I1042" s="9"/>
    </row>
    <row r="1110" spans="5:5" x14ac:dyDescent="0.3">
      <c r="E1110" s="12"/>
    </row>
    <row r="1128" spans="17:17" ht="17.25" x14ac:dyDescent="0.35">
      <c r="Q1128" s="9"/>
    </row>
    <row r="1129" spans="17:17" ht="17.25" x14ac:dyDescent="0.35">
      <c r="Q1129" s="9"/>
    </row>
    <row r="1270" spans="10:12" x14ac:dyDescent="0.3">
      <c r="J1270" s="18"/>
    </row>
    <row r="1272" spans="10:12" x14ac:dyDescent="0.3">
      <c r="K1272" s="18"/>
      <c r="L1272" s="18"/>
    </row>
    <row r="1362" spans="4:11" x14ac:dyDescent="0.3">
      <c r="K1362" s="22"/>
    </row>
    <row r="1363" spans="4:11" x14ac:dyDescent="0.3">
      <c r="K1363" s="22"/>
    </row>
    <row r="1373" spans="4:11" x14ac:dyDescent="0.3">
      <c r="D1373" s="12"/>
    </row>
    <row r="2878" spans="10:15" x14ac:dyDescent="0.3">
      <c r="J2878" s="11"/>
    </row>
    <row r="2879" spans="10:15" x14ac:dyDescent="0.3">
      <c r="J2879" s="11"/>
    </row>
    <row r="2880" spans="10:15" ht="17.25" x14ac:dyDescent="0.35">
      <c r="J2880" s="20"/>
      <c r="K2880" s="11"/>
      <c r="L2880" s="11"/>
      <c r="M2880" s="11"/>
      <c r="N2880" s="11"/>
      <c r="O2880" s="11"/>
    </row>
    <row r="2881" spans="10:15" ht="17.25" x14ac:dyDescent="0.35">
      <c r="J2881" s="19"/>
      <c r="K2881" s="11"/>
      <c r="L2881" s="11"/>
      <c r="M2881" s="11"/>
      <c r="N2881" s="11"/>
      <c r="O2881" s="11"/>
    </row>
    <row r="2882" spans="10:15" ht="17.25" x14ac:dyDescent="0.35">
      <c r="J2882" s="21"/>
      <c r="K2882" s="20"/>
      <c r="L2882" s="34"/>
      <c r="M2882" s="34"/>
      <c r="N2882" s="34"/>
      <c r="O2882" s="34"/>
    </row>
    <row r="2883" spans="10:15" ht="17.25" x14ac:dyDescent="0.35">
      <c r="J2883" s="11"/>
      <c r="K2883" s="19"/>
      <c r="L2883" s="7"/>
      <c r="M2883" s="7"/>
      <c r="N2883" s="7"/>
      <c r="O2883" s="7"/>
    </row>
    <row r="2884" spans="10:15" ht="17.25" x14ac:dyDescent="0.35">
      <c r="J2884" s="19"/>
      <c r="K2884" s="21"/>
      <c r="L2884" s="11"/>
      <c r="M2884" s="11"/>
      <c r="N2884" s="11"/>
      <c r="O2884" s="11"/>
    </row>
    <row r="2885" spans="10:15" x14ac:dyDescent="0.3">
      <c r="J2885" s="11"/>
      <c r="K2885" s="11"/>
      <c r="L2885" s="11"/>
      <c r="M2885" s="11"/>
      <c r="N2885" s="11"/>
      <c r="O2885" s="11"/>
    </row>
    <row r="2886" spans="10:15" ht="17.25" x14ac:dyDescent="0.35">
      <c r="J2886" s="19"/>
      <c r="K2886" s="19"/>
      <c r="L2886" s="35"/>
      <c r="M2886" s="35"/>
      <c r="N2886" s="11"/>
      <c r="O2886" s="11"/>
    </row>
    <row r="2887" spans="10:15" x14ac:dyDescent="0.3">
      <c r="J2887" s="11"/>
      <c r="K2887" s="11"/>
      <c r="L2887" s="11"/>
      <c r="M2887" s="11"/>
      <c r="N2887" s="11"/>
      <c r="O2887" s="11"/>
    </row>
    <row r="2888" spans="10:15" ht="17.25" x14ac:dyDescent="0.35">
      <c r="J2888" s="11"/>
      <c r="K2888" s="19"/>
      <c r="L2888" s="33"/>
      <c r="M2888" s="33"/>
      <c r="N2888" s="11"/>
      <c r="O2888" s="11"/>
    </row>
    <row r="2889" spans="10:15" x14ac:dyDescent="0.3">
      <c r="K2889" s="11"/>
      <c r="L2889" s="11"/>
      <c r="M2889" s="11"/>
      <c r="N2889" s="11"/>
      <c r="O2889" s="11"/>
    </row>
    <row r="2890" spans="10:15" x14ac:dyDescent="0.3">
      <c r="K2890" s="11"/>
      <c r="L2890" s="11"/>
      <c r="M2890" s="11"/>
      <c r="N2890" s="11"/>
      <c r="O2890" s="11"/>
    </row>
  </sheetData>
  <sortState ref="A2:H1672">
    <sortCondition ref="A2:A1672"/>
  </sortState>
  <mergeCells count="3">
    <mergeCell ref="L2888:M2888"/>
    <mergeCell ref="L2882:O2882"/>
    <mergeCell ref="L2886:M2886"/>
  </mergeCells>
  <printOptions gridLines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34" workbookViewId="0">
      <selection activeCell="C62" sqref="C62"/>
    </sheetView>
  </sheetViews>
  <sheetFormatPr defaultRowHeight="15" x14ac:dyDescent="0.25"/>
  <cols>
    <col min="1" max="1" width="58" style="25" bestFit="1" customWidth="1"/>
    <col min="2" max="2" width="10.5703125" style="25" bestFit="1" customWidth="1"/>
    <col min="3" max="3" width="25.5703125" style="25" bestFit="1" customWidth="1"/>
    <col min="4" max="4" width="18.42578125" style="25" bestFit="1" customWidth="1"/>
    <col min="5" max="5" width="24.5703125" style="25" bestFit="1" customWidth="1"/>
    <col min="6" max="6" width="12" style="25" bestFit="1" customWidth="1"/>
  </cols>
  <sheetData>
    <row r="1" spans="1:6" ht="17.25" x14ac:dyDescent="0.35">
      <c r="A1" s="2" t="s">
        <v>6</v>
      </c>
      <c r="B1" s="8">
        <v>1103.77</v>
      </c>
      <c r="C1" s="1"/>
      <c r="D1" s="1"/>
      <c r="E1" s="1"/>
      <c r="F1" s="1"/>
    </row>
    <row r="2" spans="1:6" ht="16.5" x14ac:dyDescent="0.3">
      <c r="A2" s="1"/>
      <c r="B2" s="1"/>
      <c r="C2" s="1"/>
      <c r="D2" s="1"/>
      <c r="E2" s="1"/>
      <c r="F2" s="1"/>
    </row>
    <row r="3" spans="1:6" ht="17.25" x14ac:dyDescent="0.35">
      <c r="A3" s="37"/>
      <c r="B3" s="38"/>
      <c r="C3" s="39" t="s">
        <v>5</v>
      </c>
      <c r="D3" s="40"/>
      <c r="E3" s="40"/>
      <c r="F3" s="41"/>
    </row>
    <row r="4" spans="1:6" ht="17.25" x14ac:dyDescent="0.35">
      <c r="A4" s="42" t="str">
        <f>Transactions!D1</f>
        <v>Money In</v>
      </c>
      <c r="B4" s="43"/>
      <c r="C4" s="23" t="str">
        <f>Transactions!E1</f>
        <v>Fees/Ads and Refunds</v>
      </c>
      <c r="D4" s="23" t="str">
        <f>Transactions!F1</f>
        <v>Consumables</v>
      </c>
      <c r="E4" s="23" t="str">
        <f>Transactions!G1</f>
        <v>Web/Software Costs</v>
      </c>
      <c r="F4" s="23" t="str">
        <f>Transactions!H1</f>
        <v>Equipment</v>
      </c>
    </row>
    <row r="5" spans="1:6" ht="16.5" x14ac:dyDescent="0.3">
      <c r="A5" s="44">
        <f>SUM(Transactions!D:D)</f>
        <v>0</v>
      </c>
      <c r="B5" s="45"/>
      <c r="C5" s="13">
        <f>SUM(Transactions!E:E)</f>
        <v>0</v>
      </c>
      <c r="D5" s="13">
        <f>SUM(Transactions!F:F)</f>
        <v>0</v>
      </c>
      <c r="E5" s="13">
        <f>SUM(Transactions!G:G)</f>
        <v>0</v>
      </c>
      <c r="F5" s="13">
        <f>SUM(Transactions!H:H)</f>
        <v>0</v>
      </c>
    </row>
    <row r="6" spans="1:6" ht="16.5" x14ac:dyDescent="0.3">
      <c r="A6" s="1"/>
      <c r="B6" s="1"/>
      <c r="C6" s="1"/>
      <c r="D6" s="1"/>
      <c r="E6" s="1"/>
      <c r="F6" s="1"/>
    </row>
    <row r="7" spans="1:6" ht="17.25" x14ac:dyDescent="0.35">
      <c r="A7" s="36" t="s">
        <v>4</v>
      </c>
      <c r="B7" s="36"/>
      <c r="C7" s="46">
        <f>SUM(C5:F5)</f>
        <v>0</v>
      </c>
      <c r="D7" s="47"/>
      <c r="E7" s="47"/>
      <c r="F7" s="48"/>
    </row>
    <row r="8" spans="1:6" ht="16.5" x14ac:dyDescent="0.3">
      <c r="A8" s="1"/>
      <c r="B8" s="1"/>
      <c r="C8" s="1"/>
      <c r="D8" s="1"/>
      <c r="E8" s="1"/>
      <c r="F8" s="1"/>
    </row>
    <row r="9" spans="1:6" ht="17.25" x14ac:dyDescent="0.35">
      <c r="A9" s="36" t="s">
        <v>7</v>
      </c>
      <c r="B9" s="36"/>
      <c r="C9" s="49">
        <f>A5-C7</f>
        <v>0</v>
      </c>
      <c r="D9" s="50"/>
      <c r="E9" s="50"/>
      <c r="F9" s="51"/>
    </row>
    <row r="12" spans="1:6" x14ac:dyDescent="0.25">
      <c r="A12" s="24" t="s">
        <v>47</v>
      </c>
      <c r="B12" s="25" t="s">
        <v>48</v>
      </c>
      <c r="C12" s="24" t="s">
        <v>52</v>
      </c>
      <c r="D12" s="24" t="s">
        <v>53</v>
      </c>
    </row>
    <row r="13" spans="1:6" x14ac:dyDescent="0.25">
      <c r="A13" s="25" t="s">
        <v>10</v>
      </c>
      <c r="B13" s="26">
        <f>SUMIF(Transactions!C:C, A13,Transactions!D:D)</f>
        <v>0</v>
      </c>
      <c r="C13" s="27"/>
    </row>
    <row r="14" spans="1:6" x14ac:dyDescent="0.25">
      <c r="A14" s="28" t="s">
        <v>39</v>
      </c>
      <c r="B14" s="29">
        <f>SUMIF(Transactions!C:C, A14,Transactions!D:D)</f>
        <v>0</v>
      </c>
      <c r="C14" s="27">
        <v>0.2</v>
      </c>
      <c r="D14" s="26">
        <f>B14 - (B14/120*100)</f>
        <v>0</v>
      </c>
      <c r="E14" s="31"/>
    </row>
    <row r="15" spans="1:6" x14ac:dyDescent="0.25">
      <c r="A15" s="28" t="s">
        <v>26</v>
      </c>
      <c r="B15" s="29">
        <f>SUMIF(Transactions!C:C, A15,Transactions!D:D)</f>
        <v>0</v>
      </c>
      <c r="C15" s="27">
        <v>0.21</v>
      </c>
      <c r="D15" s="26">
        <f>B15 - (B15/121*100)</f>
        <v>0</v>
      </c>
      <c r="E15" s="31"/>
    </row>
    <row r="16" spans="1:6" x14ac:dyDescent="0.25">
      <c r="A16" s="28" t="s">
        <v>27</v>
      </c>
      <c r="B16" s="29">
        <f>SUMIF(Transactions!C:C, A16,Transactions!D:D)</f>
        <v>0</v>
      </c>
      <c r="C16" s="27">
        <v>0.2</v>
      </c>
      <c r="D16" s="26">
        <f t="shared" ref="D16:D42" si="0">B16 - (B16/120*100)</f>
        <v>0</v>
      </c>
    </row>
    <row r="17" spans="1:4" x14ac:dyDescent="0.25">
      <c r="A17" s="25" t="s">
        <v>11</v>
      </c>
      <c r="B17" s="26">
        <f>SUMIF(Transactions!C:C, A17,Transactions!D:D)</f>
        <v>0</v>
      </c>
      <c r="C17" s="27"/>
      <c r="D17" s="26"/>
    </row>
    <row r="18" spans="1:4" x14ac:dyDescent="0.25">
      <c r="A18" s="28" t="s">
        <v>32</v>
      </c>
      <c r="B18" s="29">
        <f>SUMIF(Transactions!C:C, A18,Transactions!D:D)</f>
        <v>0</v>
      </c>
      <c r="C18" s="27">
        <v>0.25</v>
      </c>
      <c r="D18" s="26">
        <f>B18 - (B18/125*100)</f>
        <v>0</v>
      </c>
    </row>
    <row r="19" spans="1:4" x14ac:dyDescent="0.25">
      <c r="A19" s="28" t="s">
        <v>34</v>
      </c>
      <c r="B19" s="29">
        <f>SUMIF(Transactions!C:C, A19,Transactions!D:D)</f>
        <v>0</v>
      </c>
      <c r="C19" s="27">
        <v>0.19</v>
      </c>
      <c r="D19" s="26">
        <f>B19 - (B19/119*100)</f>
        <v>0</v>
      </c>
    </row>
    <row r="20" spans="1:4" x14ac:dyDescent="0.25">
      <c r="A20" s="28" t="s">
        <v>28</v>
      </c>
      <c r="B20" s="29">
        <f>SUMIF(Transactions!C:C, A20,Transactions!D:D)</f>
        <v>0</v>
      </c>
      <c r="C20" s="27">
        <v>0.21</v>
      </c>
      <c r="D20" s="26">
        <f>B20 - (B20/121*100)</f>
        <v>0</v>
      </c>
    </row>
    <row r="21" spans="1:4" x14ac:dyDescent="0.25">
      <c r="A21" s="28" t="s">
        <v>18</v>
      </c>
      <c r="B21" s="29">
        <f>SUMIF(Transactions!C:C, A21,Transactions!D:D)</f>
        <v>0</v>
      </c>
      <c r="C21" s="27">
        <v>0.25</v>
      </c>
      <c r="D21" s="26">
        <f>B21 - (B21/125*100)</f>
        <v>0</v>
      </c>
    </row>
    <row r="22" spans="1:4" x14ac:dyDescent="0.25">
      <c r="A22" s="28" t="s">
        <v>29</v>
      </c>
      <c r="B22" s="29">
        <f>SUMIF(Transactions!C:C, A22,Transactions!D:D)</f>
        <v>0</v>
      </c>
      <c r="C22" s="27">
        <v>0.2</v>
      </c>
      <c r="D22" s="26">
        <f t="shared" si="0"/>
        <v>0</v>
      </c>
    </row>
    <row r="23" spans="1:4" x14ac:dyDescent="0.25">
      <c r="A23" s="28" t="s">
        <v>44</v>
      </c>
      <c r="B23" s="29">
        <f>SUMIF(Transactions!C:C, A23,Transactions!D:D)</f>
        <v>0</v>
      </c>
      <c r="C23" s="27">
        <v>0.24</v>
      </c>
      <c r="D23" s="26">
        <f>B23 - (B23/124*100)</f>
        <v>0</v>
      </c>
    </row>
    <row r="24" spans="1:4" x14ac:dyDescent="0.25">
      <c r="A24" s="28" t="s">
        <v>31</v>
      </c>
      <c r="B24" s="29">
        <f>SUMIF(Transactions!C:C, A24,Transactions!D:D)</f>
        <v>0</v>
      </c>
      <c r="C24" s="27">
        <v>5.5E-2</v>
      </c>
      <c r="D24" s="26">
        <f>B24 - (B24/106*100)</f>
        <v>0</v>
      </c>
    </row>
    <row r="25" spans="1:4" x14ac:dyDescent="0.25">
      <c r="A25" s="28" t="s">
        <v>16</v>
      </c>
      <c r="B25" s="29">
        <f>SUMIF(Transactions!C:C, A25,Transactions!D:D)</f>
        <v>0</v>
      </c>
      <c r="C25" s="27">
        <v>0.19</v>
      </c>
      <c r="D25" s="26">
        <f>B25 - (B25/119*100)</f>
        <v>0</v>
      </c>
    </row>
    <row r="26" spans="1:4" x14ac:dyDescent="0.25">
      <c r="A26" s="28" t="s">
        <v>30</v>
      </c>
      <c r="B26" s="29">
        <f>SUMIF(Transactions!C:C, A26,Transactions!D:D)</f>
        <v>0</v>
      </c>
      <c r="C26" s="27">
        <v>0.23</v>
      </c>
      <c r="D26" s="26">
        <f>B26 - (B26/123*100)</f>
        <v>0</v>
      </c>
    </row>
    <row r="27" spans="1:4" x14ac:dyDescent="0.25">
      <c r="A27" s="28" t="s">
        <v>25</v>
      </c>
      <c r="B27" s="29">
        <f>SUMIF(Transactions!C:C, A27,Transactions!D:D)</f>
        <v>0</v>
      </c>
      <c r="C27" s="27">
        <v>0.27</v>
      </c>
      <c r="D27" s="26">
        <f>B27 - (B27/127*100)</f>
        <v>0</v>
      </c>
    </row>
    <row r="28" spans="1:4" x14ac:dyDescent="0.25">
      <c r="A28" s="28" t="s">
        <v>17</v>
      </c>
      <c r="B28" s="29">
        <f>SUMIF(Transactions!C:C, A28,Transactions!D:D)</f>
        <v>0</v>
      </c>
      <c r="C28" s="27">
        <v>0.23</v>
      </c>
      <c r="D28" s="26">
        <f>B28 - (B28/123*100)</f>
        <v>0</v>
      </c>
    </row>
    <row r="29" spans="1:4" x14ac:dyDescent="0.25">
      <c r="A29" s="28" t="s">
        <v>33</v>
      </c>
      <c r="B29" s="29">
        <f>SUMIF(Transactions!C:C, A29,Transactions!D:D)</f>
        <v>0</v>
      </c>
      <c r="C29" s="27">
        <v>0.22</v>
      </c>
      <c r="D29" s="26">
        <f>B29 - (B29/122*100)</f>
        <v>0</v>
      </c>
    </row>
    <row r="30" spans="1:4" x14ac:dyDescent="0.25">
      <c r="A30" s="28" t="s">
        <v>35</v>
      </c>
      <c r="B30" s="29">
        <f>SUMIF(Transactions!C:C, A30,Transactions!D:D)</f>
        <v>0</v>
      </c>
      <c r="C30" s="27">
        <v>0.21</v>
      </c>
      <c r="D30" s="26">
        <f>B30 - (B30/121*100)</f>
        <v>0</v>
      </c>
    </row>
    <row r="31" spans="1:4" x14ac:dyDescent="0.25">
      <c r="A31" s="28" t="s">
        <v>36</v>
      </c>
      <c r="B31" s="29">
        <f>SUMIF(Transactions!C:C, A31,Transactions!D:D)</f>
        <v>0</v>
      </c>
      <c r="C31" s="27">
        <v>0.21</v>
      </c>
      <c r="D31" s="26">
        <f>B31 - (B31/121*100)</f>
        <v>0</v>
      </c>
    </row>
    <row r="32" spans="1:4" x14ac:dyDescent="0.25">
      <c r="A32" s="28" t="s">
        <v>37</v>
      </c>
      <c r="B32" s="29">
        <f>SUMIF(Transactions!C:C, A32,Transactions!D:D)</f>
        <v>0</v>
      </c>
      <c r="C32" s="27">
        <v>0.03</v>
      </c>
      <c r="D32" s="26">
        <f>B32 - (B32/103*100)</f>
        <v>0</v>
      </c>
    </row>
    <row r="33" spans="1:4" x14ac:dyDescent="0.25">
      <c r="A33" s="28" t="s">
        <v>38</v>
      </c>
      <c r="B33" s="29">
        <f>SUMIF(Transactions!C:C, A33,Transactions!D:D)</f>
        <v>0</v>
      </c>
      <c r="C33" s="27">
        <v>0.18</v>
      </c>
      <c r="D33" s="26">
        <f>B33 - (B33/118*100)</f>
        <v>0</v>
      </c>
    </row>
    <row r="34" spans="1:4" x14ac:dyDescent="0.25">
      <c r="A34" s="25" t="s">
        <v>19</v>
      </c>
      <c r="B34" s="26">
        <f>SUMIF(Transactions!C:C, A34,Transactions!D:D)</f>
        <v>0</v>
      </c>
      <c r="C34" s="27"/>
      <c r="D34" s="26"/>
    </row>
    <row r="35" spans="1:4" x14ac:dyDescent="0.25">
      <c r="A35" s="28" t="s">
        <v>21</v>
      </c>
      <c r="B35" s="29">
        <f>SUMIF(Transactions!C:C, A35,Transactions!D:D)</f>
        <v>0</v>
      </c>
      <c r="C35" s="27">
        <v>0.21</v>
      </c>
      <c r="D35" s="26">
        <f>B35 - (B35/121*100)</f>
        <v>0</v>
      </c>
    </row>
    <row r="36" spans="1:4" x14ac:dyDescent="0.25">
      <c r="A36" s="25" t="s">
        <v>14</v>
      </c>
      <c r="B36" s="26">
        <f>SUMIF(Transactions!C:C, A36,Transactions!D:D)</f>
        <v>0</v>
      </c>
      <c r="C36" s="27"/>
      <c r="D36" s="26"/>
    </row>
    <row r="37" spans="1:4" x14ac:dyDescent="0.25">
      <c r="A37" s="25" t="s">
        <v>12</v>
      </c>
      <c r="B37" s="26">
        <f>SUMIF(Transactions!C:C, A37,Transactions!D:D)</f>
        <v>0</v>
      </c>
      <c r="C37" s="27"/>
      <c r="D37" s="26"/>
    </row>
    <row r="38" spans="1:4" x14ac:dyDescent="0.25">
      <c r="A38" s="28" t="s">
        <v>23</v>
      </c>
      <c r="B38" s="29">
        <f>SUMIF(Transactions!C:C, A38,Transactions!D:D)</f>
        <v>0</v>
      </c>
      <c r="C38" s="27">
        <v>0.23</v>
      </c>
      <c r="D38" s="26">
        <f>B38 - (B38/123*100)</f>
        <v>0</v>
      </c>
    </row>
    <row r="39" spans="1:4" x14ac:dyDescent="0.25">
      <c r="A39" s="28" t="s">
        <v>40</v>
      </c>
      <c r="B39" s="29">
        <f>SUMIF(Transactions!C:C, A39,Transactions!D:D)</f>
        <v>0</v>
      </c>
      <c r="C39" s="27">
        <v>0.23</v>
      </c>
      <c r="D39" s="26">
        <f>B39 - (B39/123*100)</f>
        <v>0</v>
      </c>
    </row>
    <row r="40" spans="1:4" x14ac:dyDescent="0.25">
      <c r="A40" s="28" t="s">
        <v>41</v>
      </c>
      <c r="B40" s="29">
        <f>SUMIF(Transactions!C:C, A40,Transactions!D:D)</f>
        <v>0</v>
      </c>
      <c r="C40" s="27">
        <v>0.24</v>
      </c>
      <c r="D40" s="26">
        <f>B40 - (B40/124*100)</f>
        <v>0</v>
      </c>
    </row>
    <row r="41" spans="1:4" x14ac:dyDescent="0.25">
      <c r="A41" s="25" t="s">
        <v>13</v>
      </c>
      <c r="B41" s="26">
        <f>SUMIF(Transactions!C:C, A41,Transactions!D:D)</f>
        <v>0</v>
      </c>
      <c r="C41" s="27"/>
      <c r="D41" s="26"/>
    </row>
    <row r="42" spans="1:4" x14ac:dyDescent="0.25">
      <c r="A42" s="28" t="s">
        <v>43</v>
      </c>
      <c r="B42" s="29">
        <f>SUMIF(Transactions!C:C, A42,Transactions!D:D)</f>
        <v>0</v>
      </c>
      <c r="C42" s="27">
        <v>0.2</v>
      </c>
      <c r="D42" s="26">
        <f t="shared" si="0"/>
        <v>0</v>
      </c>
    </row>
    <row r="43" spans="1:4" x14ac:dyDescent="0.25">
      <c r="A43" s="28" t="s">
        <v>42</v>
      </c>
      <c r="B43" s="29">
        <f>SUMIF(Transactions!C:C, A43,Transactions!D:D)</f>
        <v>0</v>
      </c>
      <c r="C43" s="27">
        <v>0.22</v>
      </c>
      <c r="D43" s="26">
        <f>B43 - (B43/122*100)</f>
        <v>0</v>
      </c>
    </row>
    <row r="44" spans="1:4" x14ac:dyDescent="0.25">
      <c r="A44" s="28" t="s">
        <v>20</v>
      </c>
      <c r="B44" s="29">
        <f>SUMIF(Transactions!C:C, A44,Transactions!D:D)</f>
        <v>0</v>
      </c>
      <c r="C44" s="27">
        <v>0.21</v>
      </c>
      <c r="D44" s="26">
        <f>B44 - (B44/121*100)</f>
        <v>0</v>
      </c>
    </row>
    <row r="45" spans="1:4" x14ac:dyDescent="0.25">
      <c r="A45" s="28" t="s">
        <v>22</v>
      </c>
      <c r="B45" s="29">
        <f>SUMIF(Transactions!C:C, A45,Transactions!D:D)</f>
        <v>0</v>
      </c>
      <c r="C45" s="27">
        <v>0.25</v>
      </c>
      <c r="D45" s="26"/>
    </row>
    <row r="46" spans="1:4" x14ac:dyDescent="0.25">
      <c r="A46" s="25" t="s">
        <v>24</v>
      </c>
      <c r="B46" s="26">
        <f>SUMIF(Transactions!C:C, A46,Transactions!D:D)</f>
        <v>0</v>
      </c>
      <c r="C46" s="27"/>
      <c r="D46" s="26"/>
    </row>
    <row r="47" spans="1:4" x14ac:dyDescent="0.25">
      <c r="A47" s="28" t="s">
        <v>15</v>
      </c>
      <c r="B47" s="29">
        <f>SUMIF(Transactions!C:C, A47,Transactions!D:D)</f>
        <v>0</v>
      </c>
      <c r="C47" s="27"/>
      <c r="D47" s="26"/>
    </row>
    <row r="48" spans="1:4" x14ac:dyDescent="0.25">
      <c r="A48" s="25" t="s">
        <v>45</v>
      </c>
      <c r="B48" s="30">
        <f>SUMIF(Transactions!C:C, "",Transactions!D:D)</f>
        <v>0</v>
      </c>
      <c r="C48" s="27"/>
    </row>
    <row r="49" spans="1:5" x14ac:dyDescent="0.25">
      <c r="A49" s="25" t="s">
        <v>9</v>
      </c>
      <c r="B49" s="26">
        <f>SUMIF(Transactions!C:C, A49,Transactions!D:D)</f>
        <v>0</v>
      </c>
      <c r="C49" s="27"/>
    </row>
    <row r="50" spans="1:5" x14ac:dyDescent="0.25">
      <c r="A50" s="25" t="s">
        <v>49</v>
      </c>
      <c r="B50" s="26">
        <f>SUMIF(Transactions!C:C, A50,Transactions!D:D)</f>
        <v>0</v>
      </c>
    </row>
    <row r="51" spans="1:5" x14ac:dyDescent="0.25">
      <c r="A51" s="25" t="s">
        <v>51</v>
      </c>
      <c r="B51" s="26">
        <f>SUMIF(Transactions!C:C, A51,Transactions!D:D)</f>
        <v>0</v>
      </c>
    </row>
    <row r="52" spans="1:5" x14ac:dyDescent="0.25">
      <c r="B52" s="26"/>
    </row>
    <row r="53" spans="1:5" x14ac:dyDescent="0.25">
      <c r="B53" s="26"/>
    </row>
    <row r="54" spans="1:5" x14ac:dyDescent="0.25">
      <c r="B54" s="26">
        <f>SUM(B13:B51)</f>
        <v>0</v>
      </c>
    </row>
    <row r="55" spans="1:5" x14ac:dyDescent="0.25">
      <c r="D55" s="26"/>
    </row>
    <row r="56" spans="1:5" x14ac:dyDescent="0.25">
      <c r="A56" s="25" t="s">
        <v>56</v>
      </c>
      <c r="B56" s="26">
        <f>SUM(B14,B15,B16,B18,B19,B20,B21,B22,B23,B24,B25,B26,B27,B28,B29,B31,B30,B32,B33,B35,B38,B39,B40,B42,B43,B45,B44)</f>
        <v>0</v>
      </c>
      <c r="D56" s="24" t="s">
        <v>54</v>
      </c>
      <c r="E56" s="32">
        <f>SUM(D14:D51)</f>
        <v>0</v>
      </c>
    </row>
    <row r="57" spans="1:5" x14ac:dyDescent="0.25">
      <c r="A57" s="25" t="s">
        <v>57</v>
      </c>
      <c r="B57" s="27" t="e">
        <f>B56/B54</f>
        <v>#DIV/0!</v>
      </c>
      <c r="D57" s="24" t="s">
        <v>55</v>
      </c>
      <c r="E57" s="32" t="e">
        <f>B57 * SUM(Transactions!I:I)</f>
        <v>#DIV/0!</v>
      </c>
    </row>
    <row r="59" spans="1:5" x14ac:dyDescent="0.25">
      <c r="A59" s="25" t="s">
        <v>62</v>
      </c>
    </row>
    <row r="61" spans="1:5" x14ac:dyDescent="0.25">
      <c r="A61" s="25" t="s">
        <v>60</v>
      </c>
    </row>
    <row r="62" spans="1:5" x14ac:dyDescent="0.25">
      <c r="A62" s="25" t="s">
        <v>61</v>
      </c>
    </row>
  </sheetData>
  <sortState ref="A13:B49">
    <sortCondition ref="A13"/>
  </sortState>
  <mergeCells count="8">
    <mergeCell ref="A9:B9"/>
    <mergeCell ref="A3:B3"/>
    <mergeCell ref="C3:F3"/>
    <mergeCell ref="A4:B4"/>
    <mergeCell ref="A5:B5"/>
    <mergeCell ref="A7:B7"/>
    <mergeCell ref="C7:F7"/>
    <mergeCell ref="C9:F9"/>
  </mergeCells>
  <pageMargins left="0.7" right="0.7" top="0.75" bottom="0.75" header="0.3" footer="0.3"/>
  <pageSetup paperSize="9" orientation="portrait" r:id="rId1"/>
  <ignoredErrors>
    <ignoredError sqref="B48 D15 D27 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Transactions</vt:lpstr>
      <vt:lpstr>Running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Thomasina Cummings</dc:creator>
  <cp:lastModifiedBy>Thomasina Cummings</cp:lastModifiedBy>
  <cp:lastPrinted>2013-01-01T19:57:40Z</cp:lastPrinted>
  <dcterms:created xsi:type="dcterms:W3CDTF">2012-06-13T17:38:40Z</dcterms:created>
  <dcterms:modified xsi:type="dcterms:W3CDTF">2014-12-08T12:23:04Z</dcterms:modified>
</cp:coreProperties>
</file>